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81 Акредитац\"/>
    </mc:Choice>
  </mc:AlternateContent>
  <bookViews>
    <workbookView xWindow="0" yWindow="0" windowWidth="19515" windowHeight="9405" activeTab="1"/>
  </bookViews>
  <sheets>
    <sheet name="6 курс" sheetId="2" r:id="rId1"/>
    <sheet name="5 курс" sheetId="1" r:id="rId2"/>
  </sheets>
  <definedNames>
    <definedName name="_xlnm.Print_Titles" localSheetId="1">'5 курс'!$3:$14</definedName>
    <definedName name="_xlnm.Print_Titles" localSheetId="0">'6 курс'!$3:$14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4" i="1" l="1"/>
  <c r="Z44" i="1"/>
  <c r="V44" i="1"/>
  <c r="R44" i="1"/>
  <c r="G43" i="1"/>
  <c r="O38" i="1"/>
  <c r="O39" i="1"/>
  <c r="O40" i="1"/>
  <c r="O41" i="1"/>
  <c r="O42" i="1"/>
  <c r="O37" i="1"/>
  <c r="O28" i="1"/>
  <c r="O29" i="1"/>
  <c r="O30" i="1"/>
  <c r="O31" i="1"/>
  <c r="O32" i="1"/>
  <c r="O27" i="1"/>
  <c r="O23" i="1"/>
  <c r="O22" i="1"/>
  <c r="L38" i="1"/>
  <c r="K38" i="1" s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K42" i="1" s="1"/>
  <c r="N37" i="1"/>
  <c r="M37" i="1"/>
  <c r="L37" i="1"/>
  <c r="K37" i="1" s="1"/>
  <c r="J37" i="1" s="1"/>
  <c r="P37" i="1" s="1"/>
  <c r="Q37" i="1" s="1"/>
  <c r="L28" i="1"/>
  <c r="M28" i="1"/>
  <c r="N28" i="1"/>
  <c r="L29" i="1"/>
  <c r="M29" i="1"/>
  <c r="N29" i="1"/>
  <c r="L30" i="1"/>
  <c r="M30" i="1"/>
  <c r="N30" i="1"/>
  <c r="L32" i="1"/>
  <c r="M32" i="1"/>
  <c r="N32" i="1"/>
  <c r="N27" i="1"/>
  <c r="M27" i="1"/>
  <c r="L27" i="1"/>
  <c r="L23" i="1"/>
  <c r="M23" i="1"/>
  <c r="K23" i="1" s="1"/>
  <c r="J23" i="1" s="1"/>
  <c r="P23" i="1" s="1"/>
  <c r="Q23" i="1" s="1"/>
  <c r="N23" i="1"/>
  <c r="M22" i="1"/>
  <c r="N22" i="1"/>
  <c r="L22" i="1"/>
  <c r="Q31" i="1"/>
  <c r="P31" i="1"/>
  <c r="K29" i="1"/>
  <c r="J29" i="1" s="1"/>
  <c r="P29" i="1" s="1"/>
  <c r="Q29" i="1" s="1"/>
  <c r="K32" i="1"/>
  <c r="K27" i="1"/>
  <c r="G18" i="1"/>
  <c r="F43" i="1"/>
  <c r="G33" i="1"/>
  <c r="F33" i="1"/>
  <c r="K28" i="1" l="1"/>
  <c r="J28" i="1" s="1"/>
  <c r="P28" i="1" s="1"/>
  <c r="Q28" i="1" s="1"/>
  <c r="K39" i="1"/>
  <c r="J39" i="1" s="1"/>
  <c r="P39" i="1" s="1"/>
  <c r="Q39" i="1" s="1"/>
  <c r="J38" i="1"/>
  <c r="P38" i="1" s="1"/>
  <c r="Q38" i="1" s="1"/>
  <c r="J42" i="1"/>
  <c r="P42" i="1" s="1"/>
  <c r="Q42" i="1" s="1"/>
  <c r="K41" i="1"/>
  <c r="J41" i="1" s="1"/>
  <c r="P41" i="1" s="1"/>
  <c r="Q41" i="1" s="1"/>
  <c r="K40" i="1"/>
  <c r="J40" i="1" s="1"/>
  <c r="P40" i="1" s="1"/>
  <c r="Q40" i="1" s="1"/>
  <c r="K22" i="1"/>
  <c r="J22" i="1" s="1"/>
  <c r="P22" i="1" s="1"/>
  <c r="Q22" i="1" s="1"/>
  <c r="K30" i="1"/>
  <c r="J30" i="1" s="1"/>
  <c r="P30" i="1" s="1"/>
  <c r="Q30" i="1" s="1"/>
  <c r="J32" i="1"/>
  <c r="P32" i="1" s="1"/>
  <c r="Q32" i="1" s="1"/>
  <c r="J27" i="1"/>
  <c r="P27" i="1" s="1"/>
  <c r="Q27" i="1" s="1"/>
  <c r="P20" i="2"/>
  <c r="O20" i="2"/>
  <c r="N20" i="2"/>
  <c r="M20" i="2"/>
  <c r="L20" i="2"/>
  <c r="K20" i="2"/>
  <c r="J20" i="2"/>
  <c r="G20" i="2"/>
  <c r="F20" i="2"/>
  <c r="E20" i="2"/>
  <c r="O43" i="1"/>
  <c r="N43" i="1"/>
  <c r="M43" i="1"/>
  <c r="L43" i="1"/>
  <c r="E43" i="1"/>
  <c r="O33" i="1"/>
  <c r="N33" i="1"/>
  <c r="M33" i="1"/>
  <c r="L33" i="1"/>
  <c r="E33" i="1"/>
  <c r="P24" i="1"/>
  <c r="O24" i="1"/>
  <c r="N24" i="1"/>
  <c r="M24" i="1"/>
  <c r="L24" i="1"/>
  <c r="G24" i="1"/>
  <c r="G44" i="1" s="1"/>
  <c r="F24" i="1"/>
  <c r="E24" i="1"/>
  <c r="M18" i="1"/>
  <c r="K33" i="1" l="1"/>
  <c r="K43" i="1"/>
  <c r="J43" i="1"/>
  <c r="P43" i="1"/>
  <c r="J24" i="1"/>
  <c r="K24" i="1"/>
  <c r="J33" i="1"/>
  <c r="P33" i="1"/>
</calcChain>
</file>

<file path=xl/sharedStrings.xml><?xml version="1.0" encoding="utf-8"?>
<sst xmlns="http://schemas.openxmlformats.org/spreadsheetml/2006/main" count="161" uniqueCount="84">
  <si>
    <t>НАВЧАЛЬНИЙ ПЛАН МАГІСТРІВ У ГАЛУЗІ ЗНАНЬ 28 Публічне управління та адміністрування  ЗА СПЕЦІАЛЬНІСТЮ    281  Публічне управління та адміністрування</t>
  </si>
  <si>
    <t xml:space="preserve"> Освітньо-професійна програма : "Публічне управління та адміністрування"</t>
  </si>
  <si>
    <t>факультет: Менеджменту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</si>
  <si>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</si>
  <si>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</si>
  <si>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</si>
  <si>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</si>
  <si>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</si>
  <si>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</si>
  <si>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</si>
  <si>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</si>
  <si>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</si>
  <si>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</si>
  <si>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</si>
  <si>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</si>
  <si>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</si>
  <si>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</si>
  <si>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</si>
  <si>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</si>
  <si>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</si>
  <si>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</si>
  <si>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</si>
  <si>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</si>
  <si>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</si>
  <si>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</si>
  <si>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</si>
  <si>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</si>
  <si>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</si>
  <si>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</si>
  <si>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</si>
  <si>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</si>
  <si>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</si>
  <si>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</si>
  <si>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</si>
  <si>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</si>
  <si>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</si>
  <si>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</si>
  <si>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</si>
  <si>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</si>
  <si>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1.1 Цикл загальної підготовки</t>
  </si>
  <si>
    <t>Іноземна мова для професійної діяльності (англійська/німецька/французька)</t>
  </si>
  <si>
    <t>Іноземних мов</t>
  </si>
  <si>
    <t>Разом :</t>
  </si>
  <si>
    <t>1.2 Цикл спеціальної підготовки</t>
  </si>
  <si>
    <t>1.2.1 Базові дисципліни за галуззю знань</t>
  </si>
  <si>
    <t>Публічного права</t>
  </si>
  <si>
    <t>Електронне урядування та інформаційно-аналітичне забезпечення управлінських рішень</t>
  </si>
  <si>
    <t>1.2.2 Фахові дисципліни за спеціальністю</t>
  </si>
  <si>
    <t>Теорія публічного управління та адміністрування</t>
  </si>
  <si>
    <t>Прикладної економіки, підприємництва та публічного управління</t>
  </si>
  <si>
    <t>Комунікації в публічному управлінні</t>
  </si>
  <si>
    <t>Організація діяльності органів державної влади та місцевого самоврядування</t>
  </si>
  <si>
    <t>Стратегічне управління в діяльності органів влади та місцевого самоврядування</t>
  </si>
  <si>
    <t>Курсова робота зі стратегічного управління в діяльності органів влади та місцевого самоврядування</t>
  </si>
  <si>
    <t xml:space="preserve">2. ВИБІРКОВА ЧАСТИНА </t>
  </si>
  <si>
    <t>Годин на тиждень</t>
  </si>
  <si>
    <t>Всього :</t>
  </si>
  <si>
    <t>Екзаменів       3</t>
  </si>
  <si>
    <t>Екзаменів       5</t>
  </si>
  <si>
    <t>Управління проектами в діяльності територіальних громад</t>
  </si>
  <si>
    <t>Декан  факультету Менеджменту</t>
  </si>
  <si>
    <t xml:space="preserve">А.В. Бардась </t>
  </si>
  <si>
    <t>Зав.кафедри      Прикладної економіки, підприємництва та публічного управління</t>
  </si>
  <si>
    <t xml:space="preserve">О.Г. Вагонова </t>
  </si>
  <si>
    <t>2-й курс(маг.)</t>
  </si>
  <si>
    <t>3 -й семестр</t>
  </si>
  <si>
    <t>4 -й семестр</t>
  </si>
  <si>
    <t>1.3 Практична підготовка</t>
  </si>
  <si>
    <t>Виробнича практика зі спеціальності</t>
  </si>
  <si>
    <t>Передатестаційна практика</t>
  </si>
  <si>
    <t xml:space="preserve">Виконання кваліфікаційної роботи </t>
  </si>
  <si>
    <t>Вибіркова дисципліна 1</t>
  </si>
  <si>
    <t>Вибіркова дисципліна 2</t>
  </si>
  <si>
    <t>Вибіркова дисципліна 3</t>
  </si>
  <si>
    <t>Вибіркова дисципліна 4</t>
  </si>
  <si>
    <t>Вибіркова дисципліна 5</t>
  </si>
  <si>
    <t>Публічне право</t>
  </si>
  <si>
    <t>Вибіркова дисципліна 6</t>
  </si>
  <si>
    <t>2020-2021 навчальний рік                 1-й курс (гр. 281м-20-1 )</t>
  </si>
  <si>
    <t xml:space="preserve"> рік прийому  2020</t>
  </si>
  <si>
    <t>2021-2022 навчальний рік                 2-й курс (гр. 281м-20-1 )</t>
  </si>
  <si>
    <t>Інформаційних систем та технологій</t>
  </si>
  <si>
    <t>Заліків         2</t>
  </si>
  <si>
    <t>Заліків      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</si>
</sst>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workbookViewId="0">
      <selection activeCell="J22" sqref="J22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1" width="3.28515625" style="2" customWidth="1"/>
    <col min="22" max="34" width="3.28515625" style="2" hidden="1" customWidth="1"/>
    <col min="35" max="16384" width="9.140625" style="2"/>
  </cols>
  <sheetData>
    <row r="1" spans="1:34" ht="24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" x14ac:dyDescent="0.2">
      <c r="A2" s="3"/>
      <c r="B2" s="4" t="s">
        <v>2</v>
      </c>
      <c r="C2" s="3"/>
      <c r="D2" s="3" t="s">
        <v>80</v>
      </c>
      <c r="E2" s="3"/>
      <c r="F2" s="3"/>
    </row>
    <row r="3" spans="1:34" ht="12" x14ac:dyDescent="0.2">
      <c r="A3" s="3"/>
      <c r="B3" s="4" t="s">
        <v>79</v>
      </c>
      <c r="C3" s="3"/>
      <c r="D3" s="3" t="s">
        <v>1</v>
      </c>
      <c r="E3" s="3"/>
      <c r="F3" s="3"/>
    </row>
    <row r="4" spans="1:34" ht="15" x14ac:dyDescent="0.2">
      <c r="A4" s="25" t="s">
        <v>7</v>
      </c>
      <c r="B4" s="26" t="s">
        <v>8</v>
      </c>
      <c r="C4" s="26" t="s">
        <v>9</v>
      </c>
      <c r="D4" s="29" t="s">
        <v>10</v>
      </c>
      <c r="E4" s="30"/>
      <c r="F4" s="30"/>
      <c r="G4" s="30"/>
      <c r="H4" s="29" t="s">
        <v>11</v>
      </c>
      <c r="I4" s="30"/>
      <c r="J4" s="29" t="s">
        <v>12</v>
      </c>
      <c r="K4" s="30"/>
      <c r="L4" s="30"/>
      <c r="M4" s="30"/>
      <c r="N4" s="30"/>
      <c r="O4" s="30"/>
      <c r="P4" s="29" t="s">
        <v>14</v>
      </c>
      <c r="Q4" s="30"/>
      <c r="R4" s="31" t="s">
        <v>64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33"/>
    </row>
    <row r="5" spans="1:34" ht="15" x14ac:dyDescent="0.2">
      <c r="A5" s="24"/>
      <c r="B5" s="27"/>
      <c r="C5" s="2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 t="s">
        <v>65</v>
      </c>
      <c r="S5" s="24"/>
      <c r="T5" s="24"/>
      <c r="U5" s="24"/>
      <c r="V5" s="24"/>
      <c r="W5" s="24"/>
      <c r="X5" s="24"/>
      <c r="Y5" s="24"/>
      <c r="Z5" s="31" t="s">
        <v>66</v>
      </c>
      <c r="AA5" s="24"/>
      <c r="AB5" s="24"/>
      <c r="AC5" s="24"/>
      <c r="AD5" s="24"/>
      <c r="AE5" s="24"/>
      <c r="AF5" s="24"/>
      <c r="AG5" s="24"/>
      <c r="AH5" s="34"/>
    </row>
    <row r="6" spans="1:34" s="5" customFormat="1" ht="15" x14ac:dyDescent="0.2">
      <c r="A6" s="24"/>
      <c r="B6" s="27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3" t="s">
        <v>3</v>
      </c>
      <c r="S6" s="24"/>
      <c r="T6" s="24"/>
      <c r="U6" s="24"/>
      <c r="V6" s="23" t="s">
        <v>4</v>
      </c>
      <c r="W6" s="24"/>
      <c r="X6" s="24"/>
      <c r="Y6" s="24"/>
      <c r="Z6" s="23" t="s">
        <v>5</v>
      </c>
      <c r="AA6" s="24"/>
      <c r="AB6" s="24"/>
      <c r="AC6" s="24"/>
      <c r="AD6" s="23" t="s">
        <v>6</v>
      </c>
      <c r="AE6" s="24"/>
      <c r="AF6" s="24"/>
      <c r="AG6" s="24"/>
      <c r="AH6" s="34"/>
    </row>
    <row r="7" spans="1:34" ht="15" x14ac:dyDescent="0.2">
      <c r="A7" s="24"/>
      <c r="B7" s="27"/>
      <c r="C7" s="27"/>
      <c r="D7" s="31" t="s">
        <v>20</v>
      </c>
      <c r="E7" s="24"/>
      <c r="F7" s="31" t="s">
        <v>21</v>
      </c>
      <c r="G7" s="24"/>
      <c r="H7" s="30"/>
      <c r="I7" s="30"/>
      <c r="J7" s="30"/>
      <c r="K7" s="30"/>
      <c r="L7" s="30"/>
      <c r="M7" s="30"/>
      <c r="N7" s="30"/>
      <c r="O7" s="30"/>
      <c r="P7" s="30"/>
      <c r="Q7" s="30"/>
      <c r="R7" s="31">
        <v>4</v>
      </c>
      <c r="S7" s="24"/>
      <c r="T7" s="24"/>
      <c r="U7" s="6">
        <v>0</v>
      </c>
      <c r="V7" s="31">
        <v>0</v>
      </c>
      <c r="W7" s="24"/>
      <c r="X7" s="24"/>
      <c r="Y7" s="6">
        <v>0</v>
      </c>
      <c r="Z7" s="31">
        <v>0</v>
      </c>
      <c r="AA7" s="24"/>
      <c r="AB7" s="24"/>
      <c r="AC7" s="6">
        <v>0</v>
      </c>
      <c r="AD7" s="31">
        <v>0</v>
      </c>
      <c r="AE7" s="24"/>
      <c r="AF7" s="24"/>
      <c r="AG7" s="6">
        <v>0</v>
      </c>
      <c r="AH7" s="34"/>
    </row>
    <row r="8" spans="1:34" ht="15" x14ac:dyDescent="0.2">
      <c r="A8" s="24"/>
      <c r="B8" s="27"/>
      <c r="C8" s="27"/>
      <c r="D8" s="25" t="s">
        <v>22</v>
      </c>
      <c r="E8" s="25" t="s">
        <v>23</v>
      </c>
      <c r="F8" s="25" t="s">
        <v>24</v>
      </c>
      <c r="G8" s="25" t="s">
        <v>25</v>
      </c>
      <c r="H8" s="25" t="s">
        <v>26</v>
      </c>
      <c r="I8" s="25" t="s">
        <v>27</v>
      </c>
      <c r="J8" s="25" t="s">
        <v>28</v>
      </c>
      <c r="K8" s="31" t="s">
        <v>29</v>
      </c>
      <c r="L8" s="24"/>
      <c r="M8" s="24"/>
      <c r="N8" s="24"/>
      <c r="O8" s="25" t="s">
        <v>13</v>
      </c>
      <c r="P8" s="25" t="s">
        <v>15</v>
      </c>
      <c r="Q8" s="25" t="s">
        <v>16</v>
      </c>
      <c r="R8" s="25" t="s">
        <v>34</v>
      </c>
      <c r="S8" s="25" t="s">
        <v>35</v>
      </c>
      <c r="T8" s="25" t="s">
        <v>36</v>
      </c>
      <c r="U8" s="25" t="s">
        <v>37</v>
      </c>
      <c r="V8" s="25" t="s">
        <v>34</v>
      </c>
      <c r="W8" s="25" t="s">
        <v>35</v>
      </c>
      <c r="X8" s="25" t="s">
        <v>36</v>
      </c>
      <c r="Y8" s="25" t="s">
        <v>37</v>
      </c>
      <c r="Z8" s="25" t="s">
        <v>34</v>
      </c>
      <c r="AA8" s="25" t="s">
        <v>35</v>
      </c>
      <c r="AB8" s="25" t="s">
        <v>36</v>
      </c>
      <c r="AC8" s="25" t="s">
        <v>37</v>
      </c>
      <c r="AD8" s="25" t="s">
        <v>34</v>
      </c>
      <c r="AE8" s="25" t="s">
        <v>35</v>
      </c>
      <c r="AF8" s="25" t="s">
        <v>36</v>
      </c>
      <c r="AG8" s="25" t="s">
        <v>37</v>
      </c>
      <c r="AH8" s="34"/>
    </row>
    <row r="9" spans="1:34" x14ac:dyDescent="0.2">
      <c r="A9" s="24"/>
      <c r="B9" s="27"/>
      <c r="C9" s="27"/>
      <c r="D9" s="32"/>
      <c r="E9" s="32"/>
      <c r="F9" s="32"/>
      <c r="G9" s="32"/>
      <c r="H9" s="32"/>
      <c r="I9" s="32"/>
      <c r="J9" s="32"/>
      <c r="K9" s="25" t="s">
        <v>30</v>
      </c>
      <c r="L9" s="25" t="s">
        <v>31</v>
      </c>
      <c r="M9" s="25" t="s">
        <v>32</v>
      </c>
      <c r="N9" s="25" t="s">
        <v>33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</row>
    <row r="10" spans="1:34" x14ac:dyDescent="0.2">
      <c r="A10" s="24"/>
      <c r="B10" s="27"/>
      <c r="C10" s="2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4"/>
    </row>
    <row r="11" spans="1:34" x14ac:dyDescent="0.2">
      <c r="A11" s="24"/>
      <c r="B11" s="27"/>
      <c r="C11" s="2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4"/>
    </row>
    <row r="12" spans="1:34" x14ac:dyDescent="0.2">
      <c r="A12" s="24"/>
      <c r="B12" s="27"/>
      <c r="C12" s="2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4"/>
    </row>
    <row r="13" spans="1:34" x14ac:dyDescent="0.2">
      <c r="A13" s="24"/>
      <c r="B13" s="27"/>
      <c r="C13" s="2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4"/>
    </row>
    <row r="14" spans="1:34" x14ac:dyDescent="0.2">
      <c r="A14" s="24"/>
      <c r="B14" s="28"/>
      <c r="C14" s="2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4"/>
    </row>
    <row r="15" spans="1:34" ht="12.75" x14ac:dyDescent="0.2">
      <c r="B15" s="19"/>
      <c r="C15" s="35" t="s">
        <v>38</v>
      </c>
      <c r="D15" s="36"/>
    </row>
    <row r="16" spans="1:34" ht="12.75" x14ac:dyDescent="0.2">
      <c r="C16" s="14" t="s">
        <v>67</v>
      </c>
    </row>
    <row r="17" spans="1:34" ht="33.75" x14ac:dyDescent="0.2">
      <c r="A17" s="7">
        <v>1</v>
      </c>
      <c r="B17" s="9" t="s">
        <v>68</v>
      </c>
      <c r="C17" s="9" t="s">
        <v>49</v>
      </c>
      <c r="D17" s="7">
        <v>240</v>
      </c>
      <c r="E17" s="7">
        <v>240</v>
      </c>
      <c r="F17" s="7">
        <v>8</v>
      </c>
      <c r="G17" s="7">
        <v>8</v>
      </c>
      <c r="H17" s="7"/>
      <c r="I17" s="7">
        <v>5</v>
      </c>
      <c r="J17" s="7"/>
      <c r="K17" s="7"/>
      <c r="L17" s="7"/>
      <c r="M17" s="7"/>
      <c r="N17" s="7"/>
      <c r="O17" s="7"/>
      <c r="P17" s="7">
        <v>240</v>
      </c>
      <c r="Q17" s="8">
        <v>1</v>
      </c>
      <c r="R17" s="10"/>
      <c r="S17" s="7"/>
      <c r="T17" s="7"/>
      <c r="U17" s="8"/>
      <c r="V17" s="10"/>
      <c r="W17" s="7"/>
      <c r="X17" s="7"/>
      <c r="Y17" s="8"/>
      <c r="Z17" s="10"/>
      <c r="AA17" s="7"/>
      <c r="AB17" s="7"/>
      <c r="AC17" s="8"/>
      <c r="AD17" s="10"/>
      <c r="AE17" s="7"/>
      <c r="AF17" s="7"/>
      <c r="AG17" s="8"/>
      <c r="AH17" s="11"/>
    </row>
    <row r="18" spans="1:34" ht="33.75" x14ac:dyDescent="0.2">
      <c r="A18" s="7">
        <v>2</v>
      </c>
      <c r="B18" s="9" t="s">
        <v>69</v>
      </c>
      <c r="C18" s="9" t="s">
        <v>49</v>
      </c>
      <c r="D18" s="7">
        <v>120</v>
      </c>
      <c r="E18" s="7">
        <v>120</v>
      </c>
      <c r="F18" s="7">
        <v>4</v>
      </c>
      <c r="G18" s="7">
        <v>4</v>
      </c>
      <c r="H18" s="7"/>
      <c r="I18" s="7">
        <v>5</v>
      </c>
      <c r="J18" s="7"/>
      <c r="K18" s="7"/>
      <c r="L18" s="7"/>
      <c r="M18" s="7"/>
      <c r="N18" s="7"/>
      <c r="O18" s="7"/>
      <c r="P18" s="7">
        <v>120</v>
      </c>
      <c r="Q18" s="8">
        <v>1</v>
      </c>
      <c r="R18" s="10"/>
      <c r="S18" s="7"/>
      <c r="T18" s="7"/>
      <c r="U18" s="8"/>
      <c r="V18" s="10"/>
      <c r="W18" s="7"/>
      <c r="X18" s="7"/>
      <c r="Y18" s="8"/>
      <c r="Z18" s="10"/>
      <c r="AA18" s="7"/>
      <c r="AB18" s="7"/>
      <c r="AC18" s="8"/>
      <c r="AD18" s="10"/>
      <c r="AE18" s="7"/>
      <c r="AF18" s="7"/>
      <c r="AG18" s="8"/>
      <c r="AH18" s="11"/>
    </row>
    <row r="19" spans="1:34" ht="33.75" x14ac:dyDescent="0.2">
      <c r="A19" s="7">
        <v>3</v>
      </c>
      <c r="B19" s="9" t="s">
        <v>70</v>
      </c>
      <c r="C19" s="9" t="s">
        <v>49</v>
      </c>
      <c r="D19" s="7">
        <v>540</v>
      </c>
      <c r="E19" s="7">
        <v>540</v>
      </c>
      <c r="F19" s="7">
        <v>18</v>
      </c>
      <c r="G19" s="7">
        <v>18</v>
      </c>
      <c r="H19" s="7"/>
      <c r="I19" s="7"/>
      <c r="J19" s="7"/>
      <c r="K19" s="7"/>
      <c r="L19" s="7"/>
      <c r="M19" s="7"/>
      <c r="N19" s="7"/>
      <c r="O19" s="7"/>
      <c r="P19" s="7">
        <v>540</v>
      </c>
      <c r="Q19" s="8">
        <v>1</v>
      </c>
      <c r="R19" s="10"/>
      <c r="S19" s="7"/>
      <c r="T19" s="7"/>
      <c r="U19" s="8"/>
      <c r="V19" s="10"/>
      <c r="W19" s="7"/>
      <c r="X19" s="7"/>
      <c r="Y19" s="8"/>
      <c r="Z19" s="10"/>
      <c r="AA19" s="7"/>
      <c r="AB19" s="7"/>
      <c r="AC19" s="8"/>
      <c r="AD19" s="10"/>
      <c r="AE19" s="7"/>
      <c r="AF19" s="7"/>
      <c r="AG19" s="8"/>
      <c r="AH19" s="11"/>
    </row>
    <row r="20" spans="1:34" x14ac:dyDescent="0.2">
      <c r="C20" s="12" t="s">
        <v>42</v>
      </c>
      <c r="E20" s="2">
        <f>SUM(E17:E19)</f>
        <v>900</v>
      </c>
      <c r="F20" s="2">
        <f>SUM(F17:F19)</f>
        <v>30</v>
      </c>
      <c r="G20" s="2">
        <f>SUM(G17:G19)</f>
        <v>30</v>
      </c>
      <c r="J20" s="2">
        <f t="shared" ref="J20:P20" si="0">SUM(J17:J19)</f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0</v>
      </c>
      <c r="P20" s="2">
        <f t="shared" si="0"/>
        <v>900</v>
      </c>
    </row>
    <row r="23" spans="1:34" ht="12.75" x14ac:dyDescent="0.2">
      <c r="B23" s="1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4" ht="12.75" x14ac:dyDescent="0.2">
      <c r="B24" s="18"/>
      <c r="C24" s="13" t="s">
        <v>60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61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4" ht="12.75" x14ac:dyDescent="0.2">
      <c r="B25" s="18"/>
      <c r="C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4" ht="12.75" x14ac:dyDescent="0.2">
      <c r="B26" s="18"/>
      <c r="C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4" ht="12.75" x14ac:dyDescent="0.2">
      <c r="B27" s="18"/>
      <c r="C27" s="13" t="s">
        <v>62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63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</sheetData>
  <mergeCells count="54">
    <mergeCell ref="AH4:AH14"/>
    <mergeCell ref="C15:D15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I8:I14"/>
    <mergeCell ref="K9:K14"/>
    <mergeCell ref="D8:D14"/>
    <mergeCell ref="E8:E14"/>
    <mergeCell ref="F8:F14"/>
    <mergeCell ref="G8:G14"/>
    <mergeCell ref="H8:H14"/>
    <mergeCell ref="D7:E7"/>
    <mergeCell ref="F7:G7"/>
    <mergeCell ref="R7:T7"/>
    <mergeCell ref="V7:X7"/>
    <mergeCell ref="Z7:AB7"/>
    <mergeCell ref="R4:AG4"/>
    <mergeCell ref="R5:Y5"/>
    <mergeCell ref="Z5:AG5"/>
    <mergeCell ref="J8:J14"/>
    <mergeCell ref="K8:N8"/>
    <mergeCell ref="S8:S14"/>
    <mergeCell ref="R8:R14"/>
    <mergeCell ref="AF8:AF14"/>
    <mergeCell ref="AG8:AG14"/>
    <mergeCell ref="L9:L14"/>
    <mergeCell ref="M9:M14"/>
    <mergeCell ref="N9:N14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AD7:AF7"/>
    <mergeCell ref="J4:O7"/>
    <mergeCell ref="O8:O14"/>
    <mergeCell ref="P4:Q7"/>
    <mergeCell ref="P8:P14"/>
    <mergeCell ref="Q8:Q14"/>
  </mergeCells>
  <pageMargins left="0.27777777777777779" right="0.27777777777777779" top="0.25" bottom="0.3888888888888889" header="0.3" footer="0"/>
  <pageSetup paperSize="9" fitToHeight="4" orientation="landscape" horizontalDpi="0" verticalDpi="0" r:id="rId1"/>
  <headerFooter>
    <oddFooter xml:space="preserve">&amp;LСформовано в ІАС "Деканат"  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topLeftCell="A10" zoomScale="110" zoomScaleNormal="110" workbookViewId="0">
      <selection activeCell="C51" sqref="C5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" x14ac:dyDescent="0.2">
      <c r="A2" s="3"/>
      <c r="B2" s="4" t="s">
        <v>2</v>
      </c>
      <c r="C2" s="3"/>
      <c r="D2" s="3" t="s">
        <v>78</v>
      </c>
      <c r="E2" s="3"/>
      <c r="F2" s="3"/>
    </row>
    <row r="3" spans="1:34" ht="12" x14ac:dyDescent="0.2">
      <c r="A3" s="3"/>
      <c r="B3" s="4" t="s">
        <v>79</v>
      </c>
      <c r="C3" s="3"/>
      <c r="D3" s="3" t="s">
        <v>1</v>
      </c>
      <c r="E3" s="3"/>
      <c r="F3" s="3"/>
    </row>
    <row r="4" spans="1:34" ht="15" x14ac:dyDescent="0.2">
      <c r="A4" s="25" t="s">
        <v>7</v>
      </c>
      <c r="B4" s="26" t="s">
        <v>8</v>
      </c>
      <c r="C4" s="26" t="s">
        <v>9</v>
      </c>
      <c r="D4" s="29" t="s">
        <v>10</v>
      </c>
      <c r="E4" s="30"/>
      <c r="F4" s="30"/>
      <c r="G4" s="30"/>
      <c r="H4" s="29" t="s">
        <v>11</v>
      </c>
      <c r="I4" s="30"/>
      <c r="J4" s="29" t="s">
        <v>12</v>
      </c>
      <c r="K4" s="30"/>
      <c r="L4" s="30"/>
      <c r="M4" s="30"/>
      <c r="N4" s="30"/>
      <c r="O4" s="30"/>
      <c r="P4" s="29" t="s">
        <v>14</v>
      </c>
      <c r="Q4" s="30"/>
      <c r="R4" s="31" t="s">
        <v>17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33"/>
    </row>
    <row r="5" spans="1:34" ht="15" x14ac:dyDescent="0.2">
      <c r="A5" s="24"/>
      <c r="B5" s="27"/>
      <c r="C5" s="2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 t="s">
        <v>18</v>
      </c>
      <c r="S5" s="24"/>
      <c r="T5" s="24"/>
      <c r="U5" s="24"/>
      <c r="V5" s="24"/>
      <c r="W5" s="24"/>
      <c r="X5" s="24"/>
      <c r="Y5" s="24"/>
      <c r="Z5" s="31" t="s">
        <v>19</v>
      </c>
      <c r="AA5" s="24"/>
      <c r="AB5" s="24"/>
      <c r="AC5" s="24"/>
      <c r="AD5" s="24"/>
      <c r="AE5" s="24"/>
      <c r="AF5" s="24"/>
      <c r="AG5" s="24"/>
      <c r="AH5" s="34"/>
    </row>
    <row r="6" spans="1:34" s="5" customFormat="1" ht="15" x14ac:dyDescent="0.2">
      <c r="A6" s="24"/>
      <c r="B6" s="27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3" t="s">
        <v>3</v>
      </c>
      <c r="S6" s="24"/>
      <c r="T6" s="24"/>
      <c r="U6" s="24"/>
      <c r="V6" s="23" t="s">
        <v>4</v>
      </c>
      <c r="W6" s="24"/>
      <c r="X6" s="24"/>
      <c r="Y6" s="24"/>
      <c r="Z6" s="23" t="s">
        <v>5</v>
      </c>
      <c r="AA6" s="24"/>
      <c r="AB6" s="24"/>
      <c r="AC6" s="24"/>
      <c r="AD6" s="23" t="s">
        <v>6</v>
      </c>
      <c r="AE6" s="24"/>
      <c r="AF6" s="24"/>
      <c r="AG6" s="24"/>
      <c r="AH6" s="34"/>
    </row>
    <row r="7" spans="1:34" ht="15" x14ac:dyDescent="0.2">
      <c r="A7" s="24"/>
      <c r="B7" s="27"/>
      <c r="C7" s="27"/>
      <c r="D7" s="31" t="s">
        <v>20</v>
      </c>
      <c r="E7" s="24"/>
      <c r="F7" s="31" t="s">
        <v>21</v>
      </c>
      <c r="G7" s="24"/>
      <c r="H7" s="30"/>
      <c r="I7" s="30"/>
      <c r="J7" s="30"/>
      <c r="K7" s="30"/>
      <c r="L7" s="30"/>
      <c r="M7" s="30"/>
      <c r="N7" s="30"/>
      <c r="O7" s="30"/>
      <c r="P7" s="30"/>
      <c r="Q7" s="30"/>
      <c r="R7" s="31">
        <v>6</v>
      </c>
      <c r="S7" s="24"/>
      <c r="T7" s="24"/>
      <c r="U7" s="6">
        <v>1</v>
      </c>
      <c r="V7" s="31">
        <v>5</v>
      </c>
      <c r="W7" s="24"/>
      <c r="X7" s="24"/>
      <c r="Y7" s="6">
        <v>1</v>
      </c>
      <c r="Z7" s="31">
        <v>8</v>
      </c>
      <c r="AA7" s="24"/>
      <c r="AB7" s="24"/>
      <c r="AC7" s="6">
        <v>1</v>
      </c>
      <c r="AD7" s="31">
        <v>9</v>
      </c>
      <c r="AE7" s="24"/>
      <c r="AF7" s="24"/>
      <c r="AG7" s="6">
        <v>1</v>
      </c>
      <c r="AH7" s="34"/>
    </row>
    <row r="8" spans="1:34" ht="15" x14ac:dyDescent="0.2">
      <c r="A8" s="24"/>
      <c r="B8" s="27"/>
      <c r="C8" s="27"/>
      <c r="D8" s="25" t="s">
        <v>22</v>
      </c>
      <c r="E8" s="25" t="s">
        <v>23</v>
      </c>
      <c r="F8" s="25" t="s">
        <v>24</v>
      </c>
      <c r="G8" s="25" t="s">
        <v>25</v>
      </c>
      <c r="H8" s="25" t="s">
        <v>26</v>
      </c>
      <c r="I8" s="25" t="s">
        <v>27</v>
      </c>
      <c r="J8" s="25" t="s">
        <v>28</v>
      </c>
      <c r="K8" s="31" t="s">
        <v>29</v>
      </c>
      <c r="L8" s="24"/>
      <c r="M8" s="24"/>
      <c r="N8" s="24"/>
      <c r="O8" s="25" t="s">
        <v>13</v>
      </c>
      <c r="P8" s="25" t="s">
        <v>15</v>
      </c>
      <c r="Q8" s="25" t="s">
        <v>16</v>
      </c>
      <c r="R8" s="25" t="s">
        <v>34</v>
      </c>
      <c r="S8" s="25" t="s">
        <v>35</v>
      </c>
      <c r="T8" s="25" t="s">
        <v>36</v>
      </c>
      <c r="U8" s="25" t="s">
        <v>37</v>
      </c>
      <c r="V8" s="25" t="s">
        <v>34</v>
      </c>
      <c r="W8" s="25" t="s">
        <v>35</v>
      </c>
      <c r="X8" s="25" t="s">
        <v>36</v>
      </c>
      <c r="Y8" s="25" t="s">
        <v>37</v>
      </c>
      <c r="Z8" s="25" t="s">
        <v>34</v>
      </c>
      <c r="AA8" s="25" t="s">
        <v>35</v>
      </c>
      <c r="AB8" s="25" t="s">
        <v>36</v>
      </c>
      <c r="AC8" s="25" t="s">
        <v>37</v>
      </c>
      <c r="AD8" s="25" t="s">
        <v>34</v>
      </c>
      <c r="AE8" s="25" t="s">
        <v>35</v>
      </c>
      <c r="AF8" s="25" t="s">
        <v>36</v>
      </c>
      <c r="AG8" s="25" t="s">
        <v>37</v>
      </c>
      <c r="AH8" s="34"/>
    </row>
    <row r="9" spans="1:34" x14ac:dyDescent="0.2">
      <c r="A9" s="24"/>
      <c r="B9" s="27"/>
      <c r="C9" s="27"/>
      <c r="D9" s="32"/>
      <c r="E9" s="32"/>
      <c r="F9" s="32"/>
      <c r="G9" s="32"/>
      <c r="H9" s="32"/>
      <c r="I9" s="32"/>
      <c r="J9" s="32"/>
      <c r="K9" s="25" t="s">
        <v>30</v>
      </c>
      <c r="L9" s="25" t="s">
        <v>31</v>
      </c>
      <c r="M9" s="25" t="s">
        <v>32</v>
      </c>
      <c r="N9" s="25" t="s">
        <v>33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</row>
    <row r="10" spans="1:34" x14ac:dyDescent="0.2">
      <c r="A10" s="24"/>
      <c r="B10" s="27"/>
      <c r="C10" s="2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4"/>
    </row>
    <row r="11" spans="1:34" x14ac:dyDescent="0.2">
      <c r="A11" s="24"/>
      <c r="B11" s="27"/>
      <c r="C11" s="2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4"/>
    </row>
    <row r="12" spans="1:34" x14ac:dyDescent="0.2">
      <c r="A12" s="24"/>
      <c r="B12" s="27"/>
      <c r="C12" s="2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4"/>
    </row>
    <row r="13" spans="1:34" x14ac:dyDescent="0.2">
      <c r="A13" s="24"/>
      <c r="B13" s="27"/>
      <c r="C13" s="2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4"/>
    </row>
    <row r="14" spans="1:34" x14ac:dyDescent="0.2">
      <c r="A14" s="24"/>
      <c r="B14" s="27"/>
      <c r="C14" s="2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4"/>
    </row>
    <row r="15" spans="1:34" ht="12.75" x14ac:dyDescent="0.2">
      <c r="C15" s="36" t="s">
        <v>38</v>
      </c>
      <c r="D15" s="36"/>
    </row>
    <row r="16" spans="1:34" ht="12" x14ac:dyDescent="0.2">
      <c r="C16" s="3" t="s">
        <v>39</v>
      </c>
    </row>
    <row r="17" spans="1:34" ht="22.5" x14ac:dyDescent="0.2">
      <c r="A17" s="7">
        <v>1</v>
      </c>
      <c r="B17" s="9" t="s">
        <v>40</v>
      </c>
      <c r="C17" s="9" t="s">
        <v>41</v>
      </c>
      <c r="D17" s="7">
        <v>180</v>
      </c>
      <c r="E17" s="7">
        <v>180</v>
      </c>
      <c r="F17" s="7">
        <v>6</v>
      </c>
      <c r="G17" s="7">
        <v>6</v>
      </c>
      <c r="H17" s="7">
        <v>4</v>
      </c>
      <c r="I17" s="7">
        <v>2</v>
      </c>
      <c r="J17" s="7">
        <v>64</v>
      </c>
      <c r="K17" s="7">
        <v>56</v>
      </c>
      <c r="L17" s="7"/>
      <c r="M17" s="7"/>
      <c r="N17" s="7">
        <v>56</v>
      </c>
      <c r="O17" s="7">
        <v>8</v>
      </c>
      <c r="P17" s="7">
        <v>116</v>
      </c>
      <c r="Q17" s="8">
        <v>0.64</v>
      </c>
      <c r="R17" s="10"/>
      <c r="S17" s="7"/>
      <c r="T17" s="7">
        <v>2</v>
      </c>
      <c r="U17" s="8">
        <v>2</v>
      </c>
      <c r="V17" s="10"/>
      <c r="W17" s="7"/>
      <c r="X17" s="7">
        <v>2</v>
      </c>
      <c r="Y17" s="8">
        <v>2</v>
      </c>
      <c r="Z17" s="10"/>
      <c r="AA17" s="7"/>
      <c r="AB17" s="7">
        <v>2</v>
      </c>
      <c r="AC17" s="8">
        <v>2</v>
      </c>
      <c r="AD17" s="10"/>
      <c r="AE17" s="7"/>
      <c r="AF17" s="7">
        <v>2</v>
      </c>
      <c r="AG17" s="8">
        <v>2</v>
      </c>
      <c r="AH17" s="11"/>
    </row>
    <row r="18" spans="1:34" x14ac:dyDescent="0.2">
      <c r="C18" s="12" t="s">
        <v>42</v>
      </c>
      <c r="E18" s="2">
        <v>180</v>
      </c>
      <c r="F18" s="2">
        <v>6</v>
      </c>
      <c r="G18" s="2">
        <f>SUM(G17)</f>
        <v>6</v>
      </c>
      <c r="J18" s="2">
        <v>64</v>
      </c>
      <c r="K18" s="2">
        <v>56</v>
      </c>
      <c r="L18" s="2">
        <v>0</v>
      </c>
      <c r="M18" s="2">
        <f>SUM(M17:M17)</f>
        <v>0</v>
      </c>
      <c r="N18" s="2">
        <v>56</v>
      </c>
      <c r="O18" s="2">
        <v>8</v>
      </c>
      <c r="P18" s="2">
        <v>116</v>
      </c>
    </row>
    <row r="20" spans="1:34" ht="12.75" x14ac:dyDescent="0.2">
      <c r="C20" s="14" t="s">
        <v>43</v>
      </c>
    </row>
    <row r="21" spans="1:34" ht="12.75" x14ac:dyDescent="0.2">
      <c r="C21" s="14" t="s">
        <v>44</v>
      </c>
    </row>
    <row r="22" spans="1:34" x14ac:dyDescent="0.2">
      <c r="A22" s="7">
        <v>1</v>
      </c>
      <c r="B22" s="9" t="s">
        <v>76</v>
      </c>
      <c r="C22" s="9" t="s">
        <v>45</v>
      </c>
      <c r="D22" s="7">
        <v>120</v>
      </c>
      <c r="E22" s="7">
        <v>120</v>
      </c>
      <c r="F22" s="7">
        <v>4</v>
      </c>
      <c r="G22" s="7">
        <v>4</v>
      </c>
      <c r="H22" s="7">
        <v>1</v>
      </c>
      <c r="I22" s="7"/>
      <c r="J22" s="7">
        <f>K22+N22</f>
        <v>54</v>
      </c>
      <c r="K22" s="7">
        <f>L22+M22+N22</f>
        <v>36</v>
      </c>
      <c r="L22" s="7">
        <f>R22*$R$7+V22*$V$7+Z22*$Z$7+AD22*$AD$7</f>
        <v>18</v>
      </c>
      <c r="M22" s="20">
        <f t="shared" ref="M22:N22" si="0">S22*$R$7+W22*$V$7+AA22*$Z$7+AE22*$AD$7</f>
        <v>0</v>
      </c>
      <c r="N22" s="20">
        <f t="shared" si="0"/>
        <v>18</v>
      </c>
      <c r="O22" s="7">
        <f>U22+Y22+AC22+AG22</f>
        <v>6</v>
      </c>
      <c r="P22" s="7">
        <f>E22-J22</f>
        <v>66</v>
      </c>
      <c r="Q22" s="8">
        <f>P22/E22</f>
        <v>0.55000000000000004</v>
      </c>
      <c r="R22" s="10">
        <v>3</v>
      </c>
      <c r="S22" s="7"/>
      <c r="T22" s="7">
        <v>3</v>
      </c>
      <c r="U22" s="8">
        <v>6</v>
      </c>
      <c r="V22" s="10"/>
      <c r="W22" s="7"/>
      <c r="X22" s="7"/>
      <c r="Y22" s="8"/>
      <c r="Z22" s="10"/>
      <c r="AA22" s="7"/>
      <c r="AB22" s="7"/>
      <c r="AC22" s="8"/>
      <c r="AD22" s="10"/>
      <c r="AE22" s="7"/>
      <c r="AF22" s="7"/>
      <c r="AG22" s="8"/>
      <c r="AH22" s="11"/>
    </row>
    <row r="23" spans="1:34" ht="33.75" x14ac:dyDescent="0.2">
      <c r="A23" s="7">
        <v>2</v>
      </c>
      <c r="B23" s="9" t="s">
        <v>46</v>
      </c>
      <c r="C23" s="9" t="s">
        <v>81</v>
      </c>
      <c r="D23" s="7">
        <v>120</v>
      </c>
      <c r="E23" s="7">
        <v>120</v>
      </c>
      <c r="F23" s="7">
        <v>4</v>
      </c>
      <c r="G23" s="7">
        <v>4</v>
      </c>
      <c r="H23" s="7">
        <v>2</v>
      </c>
      <c r="I23" s="7"/>
      <c r="J23" s="20">
        <f>K23+N23</f>
        <v>44</v>
      </c>
      <c r="K23" s="20">
        <f>L23+M23+N23</f>
        <v>44</v>
      </c>
      <c r="L23" s="20">
        <f>R23*$R$7+V23*$V$7+Z23*$Z$7+AD23*$AD$7</f>
        <v>22</v>
      </c>
      <c r="M23" s="20">
        <f t="shared" ref="M23" si="1">S23*$R$7+W23*$V$7+AA23*$Z$7+AE23*$AD$7</f>
        <v>22</v>
      </c>
      <c r="N23" s="20">
        <f t="shared" ref="N23" si="2">T23*$R$7+X23*$V$7+AB23*$Z$7+AF23*$AD$7</f>
        <v>0</v>
      </c>
      <c r="O23" s="20">
        <f>U23+Y23+AC23+AG23</f>
        <v>8</v>
      </c>
      <c r="P23" s="20">
        <f>E23-J23</f>
        <v>76</v>
      </c>
      <c r="Q23" s="8">
        <f>P23/E23</f>
        <v>0.6333333333333333</v>
      </c>
      <c r="R23" s="10">
        <v>2</v>
      </c>
      <c r="S23" s="7">
        <v>2</v>
      </c>
      <c r="T23" s="7"/>
      <c r="U23" s="8">
        <v>4</v>
      </c>
      <c r="V23" s="10">
        <v>2</v>
      </c>
      <c r="W23" s="7">
        <v>2</v>
      </c>
      <c r="X23" s="7"/>
      <c r="Y23" s="8">
        <v>4</v>
      </c>
      <c r="Z23" s="10"/>
      <c r="AA23" s="7"/>
      <c r="AB23" s="7"/>
      <c r="AC23" s="8"/>
      <c r="AD23" s="10"/>
      <c r="AE23" s="7"/>
      <c r="AF23" s="7"/>
      <c r="AG23" s="8"/>
      <c r="AH23" s="11"/>
    </row>
    <row r="24" spans="1:34" x14ac:dyDescent="0.2">
      <c r="C24" s="12" t="s">
        <v>42</v>
      </c>
      <c r="E24" s="2">
        <f>SUM(E22:E23)</f>
        <v>240</v>
      </c>
      <c r="F24" s="2">
        <f>SUM(F22:F23)</f>
        <v>8</v>
      </c>
      <c r="G24" s="2">
        <f>SUM(G22:G23)</f>
        <v>8</v>
      </c>
      <c r="J24" s="2">
        <f t="shared" ref="J24:P24" si="3">SUM(J22:J23)</f>
        <v>98</v>
      </c>
      <c r="K24" s="2">
        <f t="shared" si="3"/>
        <v>80</v>
      </c>
      <c r="L24" s="2">
        <f t="shared" si="3"/>
        <v>40</v>
      </c>
      <c r="M24" s="2">
        <f t="shared" si="3"/>
        <v>22</v>
      </c>
      <c r="N24" s="2">
        <f t="shared" si="3"/>
        <v>18</v>
      </c>
      <c r="O24" s="2">
        <f t="shared" si="3"/>
        <v>14</v>
      </c>
      <c r="P24" s="2">
        <f t="shared" si="3"/>
        <v>142</v>
      </c>
    </row>
    <row r="26" spans="1:34" ht="12.75" x14ac:dyDescent="0.2">
      <c r="C26" s="14" t="s">
        <v>47</v>
      </c>
    </row>
    <row r="27" spans="1:34" ht="33.75" x14ac:dyDescent="0.2">
      <c r="A27" s="7">
        <v>1</v>
      </c>
      <c r="B27" s="9" t="s">
        <v>48</v>
      </c>
      <c r="C27" s="9" t="s">
        <v>49</v>
      </c>
      <c r="D27" s="7">
        <v>150</v>
      </c>
      <c r="E27" s="7">
        <v>150</v>
      </c>
      <c r="F27" s="7">
        <v>5</v>
      </c>
      <c r="G27" s="7">
        <v>5</v>
      </c>
      <c r="H27" s="7">
        <v>2</v>
      </c>
      <c r="I27" s="7"/>
      <c r="J27" s="7">
        <f>K27+O27</f>
        <v>52</v>
      </c>
      <c r="K27" s="7">
        <f>L27+M27+N27</f>
        <v>44</v>
      </c>
      <c r="L27" s="7">
        <f>R27*$R$7+V27*$V$7+Z27*$Z$7+AD27*$AD$7</f>
        <v>22</v>
      </c>
      <c r="M27" s="7">
        <f>S27*$R$7+W27*$V$7+AA27*$Z$7+AE27*$AD$7</f>
        <v>0</v>
      </c>
      <c r="N27" s="7">
        <f>T27*$R$7+X27*$V$7+AB27*$Z$7+AF27*$AD$7</f>
        <v>22</v>
      </c>
      <c r="O27" s="7">
        <f>U27+Y27+AC27+AG27</f>
        <v>8</v>
      </c>
      <c r="P27" s="7">
        <f>E27-J27</f>
        <v>98</v>
      </c>
      <c r="Q27" s="8">
        <f>P27/E27</f>
        <v>0.65333333333333332</v>
      </c>
      <c r="R27" s="10">
        <v>2</v>
      </c>
      <c r="S27" s="7"/>
      <c r="T27" s="7">
        <v>2</v>
      </c>
      <c r="U27" s="8">
        <v>4</v>
      </c>
      <c r="V27" s="10">
        <v>2</v>
      </c>
      <c r="W27" s="7"/>
      <c r="X27" s="7">
        <v>2</v>
      </c>
      <c r="Y27" s="8">
        <v>4</v>
      </c>
      <c r="Z27" s="10"/>
      <c r="AA27" s="7"/>
      <c r="AB27" s="7"/>
      <c r="AC27" s="8"/>
      <c r="AD27" s="10"/>
      <c r="AE27" s="7"/>
      <c r="AF27" s="7"/>
      <c r="AG27" s="8"/>
      <c r="AH27" s="11"/>
    </row>
    <row r="28" spans="1:34" ht="33.75" x14ac:dyDescent="0.2">
      <c r="A28" s="7">
        <v>2</v>
      </c>
      <c r="B28" s="9" t="s">
        <v>50</v>
      </c>
      <c r="C28" s="9" t="s">
        <v>49</v>
      </c>
      <c r="D28" s="7">
        <v>120</v>
      </c>
      <c r="E28" s="7">
        <v>120</v>
      </c>
      <c r="F28" s="7">
        <v>4</v>
      </c>
      <c r="G28" s="7">
        <v>4</v>
      </c>
      <c r="H28" s="7">
        <v>4</v>
      </c>
      <c r="I28" s="7"/>
      <c r="J28" s="20">
        <f t="shared" ref="J28:J32" si="4">K28+O28</f>
        <v>50</v>
      </c>
      <c r="K28" s="20">
        <f t="shared" ref="K28:K32" si="5">L28+M28+N28</f>
        <v>45</v>
      </c>
      <c r="L28" s="20">
        <f t="shared" ref="L28:L32" si="6">R28*$R$7+V28*$V$7+Z28*$Z$7+AD28*$AD$7</f>
        <v>27</v>
      </c>
      <c r="M28" s="20">
        <f t="shared" ref="M28:M32" si="7">S28*$R$7+W28*$V$7+AA28*$Z$7+AE28*$AD$7</f>
        <v>0</v>
      </c>
      <c r="N28" s="20">
        <f t="shared" ref="N28:N32" si="8">T28*$R$7+X28*$V$7+AB28*$Z$7+AF28*$AD$7</f>
        <v>18</v>
      </c>
      <c r="O28" s="20">
        <f t="shared" ref="O28:O32" si="9">U28+Y28+AC28+AG28</f>
        <v>5</v>
      </c>
      <c r="P28" s="20">
        <f t="shared" ref="P28:P32" si="10">E28-J28</f>
        <v>70</v>
      </c>
      <c r="Q28" s="8">
        <f t="shared" ref="Q28:Q32" si="11">P28/E28</f>
        <v>0.58333333333333337</v>
      </c>
      <c r="R28" s="10"/>
      <c r="S28" s="7"/>
      <c r="T28" s="7"/>
      <c r="U28" s="8"/>
      <c r="V28" s="10"/>
      <c r="W28" s="7"/>
      <c r="X28" s="7"/>
      <c r="Y28" s="8"/>
      <c r="Z28" s="10"/>
      <c r="AA28" s="7"/>
      <c r="AB28" s="7"/>
      <c r="AC28" s="8"/>
      <c r="AD28" s="10">
        <v>3</v>
      </c>
      <c r="AE28" s="7"/>
      <c r="AF28" s="7">
        <v>2</v>
      </c>
      <c r="AG28" s="8">
        <v>5</v>
      </c>
      <c r="AH28" s="11"/>
    </row>
    <row r="29" spans="1:34" ht="33.75" x14ac:dyDescent="0.2">
      <c r="A29" s="7">
        <v>3</v>
      </c>
      <c r="B29" s="9" t="s">
        <v>51</v>
      </c>
      <c r="C29" s="9" t="s">
        <v>49</v>
      </c>
      <c r="D29" s="7">
        <v>135</v>
      </c>
      <c r="E29" s="7">
        <v>135</v>
      </c>
      <c r="F29" s="7">
        <v>4.5</v>
      </c>
      <c r="G29" s="7">
        <v>4.5</v>
      </c>
      <c r="H29" s="7">
        <v>2</v>
      </c>
      <c r="I29" s="7"/>
      <c r="J29" s="20">
        <f t="shared" si="4"/>
        <v>42</v>
      </c>
      <c r="K29" s="20">
        <f t="shared" si="5"/>
        <v>35</v>
      </c>
      <c r="L29" s="20">
        <f t="shared" si="6"/>
        <v>20</v>
      </c>
      <c r="M29" s="20">
        <f t="shared" si="7"/>
        <v>0</v>
      </c>
      <c r="N29" s="20">
        <f t="shared" si="8"/>
        <v>15</v>
      </c>
      <c r="O29" s="20">
        <f t="shared" si="9"/>
        <v>7</v>
      </c>
      <c r="P29" s="20">
        <f t="shared" si="10"/>
        <v>93</v>
      </c>
      <c r="Q29" s="8">
        <f t="shared" si="11"/>
        <v>0.68888888888888888</v>
      </c>
      <c r="R29" s="10"/>
      <c r="S29" s="7"/>
      <c r="T29" s="7"/>
      <c r="U29" s="8"/>
      <c r="V29" s="10">
        <v>4</v>
      </c>
      <c r="W29" s="7"/>
      <c r="X29" s="7">
        <v>3</v>
      </c>
      <c r="Y29" s="8">
        <v>7</v>
      </c>
      <c r="Z29" s="10"/>
      <c r="AA29" s="7"/>
      <c r="AB29" s="7"/>
      <c r="AC29" s="8"/>
      <c r="AD29" s="10"/>
      <c r="AE29" s="7"/>
      <c r="AF29" s="7"/>
      <c r="AG29" s="8"/>
      <c r="AH29" s="11"/>
    </row>
    <row r="30" spans="1:34" ht="33.75" x14ac:dyDescent="0.2">
      <c r="A30" s="7">
        <v>4</v>
      </c>
      <c r="B30" s="9" t="s">
        <v>52</v>
      </c>
      <c r="C30" s="9" t="s">
        <v>49</v>
      </c>
      <c r="D30" s="7">
        <v>120</v>
      </c>
      <c r="E30" s="7">
        <v>120</v>
      </c>
      <c r="F30" s="7">
        <v>4</v>
      </c>
      <c r="G30" s="7">
        <v>4</v>
      </c>
      <c r="H30" s="7">
        <v>2</v>
      </c>
      <c r="I30" s="7"/>
      <c r="J30" s="20">
        <f t="shared" si="4"/>
        <v>52</v>
      </c>
      <c r="K30" s="20">
        <f t="shared" si="5"/>
        <v>44</v>
      </c>
      <c r="L30" s="20">
        <f t="shared" si="6"/>
        <v>22</v>
      </c>
      <c r="M30" s="20">
        <f t="shared" si="7"/>
        <v>0</v>
      </c>
      <c r="N30" s="20">
        <f t="shared" si="8"/>
        <v>22</v>
      </c>
      <c r="O30" s="20">
        <f t="shared" si="9"/>
        <v>8</v>
      </c>
      <c r="P30" s="20">
        <f t="shared" si="10"/>
        <v>68</v>
      </c>
      <c r="Q30" s="8">
        <f t="shared" si="11"/>
        <v>0.56666666666666665</v>
      </c>
      <c r="R30" s="10">
        <v>2</v>
      </c>
      <c r="S30" s="7"/>
      <c r="T30" s="7">
        <v>2</v>
      </c>
      <c r="U30" s="8">
        <v>4</v>
      </c>
      <c r="V30" s="10">
        <v>2</v>
      </c>
      <c r="W30" s="7"/>
      <c r="X30" s="7">
        <v>2</v>
      </c>
      <c r="Y30" s="8">
        <v>4</v>
      </c>
      <c r="Z30" s="10"/>
      <c r="AA30" s="7"/>
      <c r="AB30" s="7"/>
      <c r="AC30" s="8"/>
      <c r="AD30" s="10"/>
      <c r="AE30" s="7"/>
      <c r="AF30" s="7"/>
      <c r="AG30" s="8"/>
      <c r="AH30" s="11"/>
    </row>
    <row r="31" spans="1:34" ht="33.75" x14ac:dyDescent="0.2">
      <c r="A31" s="7">
        <v>5</v>
      </c>
      <c r="B31" s="9" t="s">
        <v>53</v>
      </c>
      <c r="C31" s="9" t="s">
        <v>49</v>
      </c>
      <c r="D31" s="7">
        <v>15</v>
      </c>
      <c r="E31" s="7">
        <v>15</v>
      </c>
      <c r="F31" s="7">
        <v>0.5</v>
      </c>
      <c r="G31" s="7">
        <v>0.5</v>
      </c>
      <c r="H31" s="7"/>
      <c r="I31" s="7">
        <v>2</v>
      </c>
      <c r="J31" s="20"/>
      <c r="K31" s="20"/>
      <c r="L31" s="20"/>
      <c r="M31" s="20"/>
      <c r="N31" s="20"/>
      <c r="O31" s="20">
        <f t="shared" si="9"/>
        <v>0</v>
      </c>
      <c r="P31" s="20">
        <f t="shared" si="10"/>
        <v>15</v>
      </c>
      <c r="Q31" s="8">
        <f t="shared" si="11"/>
        <v>1</v>
      </c>
      <c r="R31" s="10"/>
      <c r="S31" s="7"/>
      <c r="T31" s="7"/>
      <c r="U31" s="8"/>
      <c r="V31" s="10"/>
      <c r="W31" s="7"/>
      <c r="X31" s="7"/>
      <c r="Y31" s="8"/>
      <c r="Z31" s="10"/>
      <c r="AA31" s="7"/>
      <c r="AB31" s="7"/>
      <c r="AC31" s="8"/>
      <c r="AD31" s="10"/>
      <c r="AE31" s="7"/>
      <c r="AF31" s="7"/>
      <c r="AG31" s="8"/>
      <c r="AH31" s="11"/>
    </row>
    <row r="32" spans="1:34" ht="33.75" x14ac:dyDescent="0.2">
      <c r="A32" s="7">
        <v>6</v>
      </c>
      <c r="B32" s="9" t="s">
        <v>59</v>
      </c>
      <c r="C32" s="9" t="s">
        <v>49</v>
      </c>
      <c r="D32" s="7">
        <v>120</v>
      </c>
      <c r="E32" s="7">
        <v>120</v>
      </c>
      <c r="F32" s="7">
        <v>4</v>
      </c>
      <c r="G32" s="7">
        <v>4</v>
      </c>
      <c r="H32" s="7">
        <v>3</v>
      </c>
      <c r="I32" s="7"/>
      <c r="J32" s="20">
        <f t="shared" si="4"/>
        <v>54</v>
      </c>
      <c r="K32" s="20">
        <f t="shared" si="5"/>
        <v>48</v>
      </c>
      <c r="L32" s="20">
        <f t="shared" si="6"/>
        <v>24</v>
      </c>
      <c r="M32" s="20">
        <f t="shared" si="7"/>
        <v>0</v>
      </c>
      <c r="N32" s="20">
        <f t="shared" si="8"/>
        <v>24</v>
      </c>
      <c r="O32" s="20">
        <f t="shared" si="9"/>
        <v>6</v>
      </c>
      <c r="P32" s="20">
        <f t="shared" si="10"/>
        <v>66</v>
      </c>
      <c r="Q32" s="8">
        <f t="shared" si="11"/>
        <v>0.55000000000000004</v>
      </c>
      <c r="R32" s="10"/>
      <c r="S32" s="7"/>
      <c r="T32" s="7"/>
      <c r="U32" s="8"/>
      <c r="V32" s="10"/>
      <c r="W32" s="7"/>
      <c r="X32" s="7"/>
      <c r="Y32" s="8"/>
      <c r="Z32" s="10">
        <v>3</v>
      </c>
      <c r="AA32" s="7"/>
      <c r="AB32" s="7">
        <v>3</v>
      </c>
      <c r="AC32" s="8">
        <v>6</v>
      </c>
      <c r="AD32" s="10"/>
      <c r="AE32" s="7"/>
      <c r="AF32" s="7"/>
      <c r="AG32" s="8"/>
      <c r="AH32" s="11"/>
    </row>
    <row r="33" spans="1:34" x14ac:dyDescent="0.2">
      <c r="C33" s="12" t="s">
        <v>42</v>
      </c>
      <c r="E33" s="2">
        <f>SUM(E27:E32)</f>
        <v>660</v>
      </c>
      <c r="F33" s="2">
        <f>SUM(F27:F32)</f>
        <v>22</v>
      </c>
      <c r="G33" s="2">
        <f>SUM(G27:G32)</f>
        <v>22</v>
      </c>
      <c r="J33" s="2">
        <f t="shared" ref="J33:P33" si="12">SUM(J27:J32)</f>
        <v>250</v>
      </c>
      <c r="K33" s="2">
        <f t="shared" si="12"/>
        <v>216</v>
      </c>
      <c r="L33" s="2">
        <f t="shared" si="12"/>
        <v>115</v>
      </c>
      <c r="M33" s="2">
        <f t="shared" si="12"/>
        <v>0</v>
      </c>
      <c r="N33" s="2">
        <f t="shared" si="12"/>
        <v>101</v>
      </c>
      <c r="O33" s="2">
        <f t="shared" si="12"/>
        <v>34</v>
      </c>
      <c r="P33" s="2">
        <f t="shared" si="12"/>
        <v>410</v>
      </c>
    </row>
    <row r="35" spans="1:34" ht="12.75" x14ac:dyDescent="0.2">
      <c r="C35" s="14" t="s">
        <v>54</v>
      </c>
    </row>
    <row r="36" spans="1:34" ht="12.75" x14ac:dyDescent="0.2">
      <c r="C36" s="14"/>
    </row>
    <row r="37" spans="1:34" x14ac:dyDescent="0.2">
      <c r="A37" s="7">
        <v>1</v>
      </c>
      <c r="B37" s="9" t="s">
        <v>71</v>
      </c>
      <c r="C37" s="9"/>
      <c r="D37" s="7">
        <v>120</v>
      </c>
      <c r="E37" s="7">
        <v>120</v>
      </c>
      <c r="F37" s="7">
        <v>4</v>
      </c>
      <c r="G37" s="20">
        <v>4</v>
      </c>
      <c r="H37" s="7"/>
      <c r="I37" s="7">
        <v>4</v>
      </c>
      <c r="J37" s="7">
        <f>K37+O37</f>
        <v>38</v>
      </c>
      <c r="K37" s="7">
        <f>L37+M37+N37</f>
        <v>34</v>
      </c>
      <c r="L37" s="7">
        <f>R37*$R$7+V37*$V$7+Z37*$Z$7+AD37*$AD$7</f>
        <v>17</v>
      </c>
      <c r="M37" s="7">
        <f>S37*$R$7+W37*$V$7+AA37*$Z$7+AE37*$AD$7</f>
        <v>0</v>
      </c>
      <c r="N37" s="7">
        <f>T37*$R$7+X37*$V$7+AB37*$Z$7+AF37*$AD$7</f>
        <v>17</v>
      </c>
      <c r="O37" s="7">
        <f t="shared" ref="O37:O42" si="13">U37+Y37+AC37+AG37</f>
        <v>4</v>
      </c>
      <c r="P37" s="7">
        <f>E37-J37</f>
        <v>82</v>
      </c>
      <c r="Q37" s="8">
        <f>P37/E37</f>
        <v>0.68333333333333335</v>
      </c>
      <c r="R37" s="10"/>
      <c r="S37" s="7"/>
      <c r="T37" s="7"/>
      <c r="U37" s="8"/>
      <c r="V37" s="10"/>
      <c r="W37" s="7"/>
      <c r="X37" s="7"/>
      <c r="Y37" s="8"/>
      <c r="Z37" s="10">
        <v>1</v>
      </c>
      <c r="AA37" s="7"/>
      <c r="AB37" s="7">
        <v>1</v>
      </c>
      <c r="AC37" s="8">
        <v>2</v>
      </c>
      <c r="AD37" s="10">
        <v>1</v>
      </c>
      <c r="AE37" s="7"/>
      <c r="AF37" s="7">
        <v>1</v>
      </c>
      <c r="AG37" s="8">
        <v>2</v>
      </c>
      <c r="AH37" s="11"/>
    </row>
    <row r="38" spans="1:34" x14ac:dyDescent="0.2">
      <c r="A38" s="7">
        <v>2</v>
      </c>
      <c r="B38" s="9" t="s">
        <v>72</v>
      </c>
      <c r="C38" s="9"/>
      <c r="D38" s="20">
        <v>120</v>
      </c>
      <c r="E38" s="20">
        <v>120</v>
      </c>
      <c r="F38" s="7">
        <v>4</v>
      </c>
      <c r="G38" s="20">
        <v>4</v>
      </c>
      <c r="H38" s="7"/>
      <c r="I38" s="7">
        <v>4</v>
      </c>
      <c r="J38" s="20">
        <f t="shared" ref="J38:J42" si="14">K38+O38</f>
        <v>38</v>
      </c>
      <c r="K38" s="20">
        <f t="shared" ref="K38:K42" si="15">L38+M38+N38</f>
        <v>34</v>
      </c>
      <c r="L38" s="20">
        <f t="shared" ref="L38:L42" si="16">R38*$R$7+V38*$V$7+Z38*$Z$7+AD38*$AD$7</f>
        <v>17</v>
      </c>
      <c r="M38" s="20">
        <f t="shared" ref="M38:M42" si="17">S38*$R$7+W38*$V$7+AA38*$Z$7+AE38*$AD$7</f>
        <v>0</v>
      </c>
      <c r="N38" s="20">
        <f t="shared" ref="N38:N42" si="18">T38*$R$7+X38*$V$7+AB38*$Z$7+AF38*$AD$7</f>
        <v>17</v>
      </c>
      <c r="O38" s="20">
        <f t="shared" si="13"/>
        <v>4</v>
      </c>
      <c r="P38" s="20">
        <f t="shared" ref="P38:P42" si="19">E38-J38</f>
        <v>82</v>
      </c>
      <c r="Q38" s="8">
        <f t="shared" ref="Q38:Q42" si="20">P38/E38</f>
        <v>0.68333333333333335</v>
      </c>
      <c r="R38" s="10"/>
      <c r="S38" s="7"/>
      <c r="T38" s="7"/>
      <c r="U38" s="8"/>
      <c r="V38" s="10"/>
      <c r="W38" s="7"/>
      <c r="X38" s="7"/>
      <c r="Y38" s="8"/>
      <c r="Z38" s="10">
        <v>1</v>
      </c>
      <c r="AA38" s="20"/>
      <c r="AB38" s="20">
        <v>1</v>
      </c>
      <c r="AC38" s="8">
        <v>2</v>
      </c>
      <c r="AD38" s="10">
        <v>1</v>
      </c>
      <c r="AE38" s="20"/>
      <c r="AF38" s="20">
        <v>1</v>
      </c>
      <c r="AG38" s="8">
        <v>2</v>
      </c>
      <c r="AH38" s="11"/>
    </row>
    <row r="39" spans="1:34" x14ac:dyDescent="0.2">
      <c r="A39" s="7">
        <v>3</v>
      </c>
      <c r="B39" s="9" t="s">
        <v>73</v>
      </c>
      <c r="C39" s="9"/>
      <c r="D39" s="20">
        <v>120</v>
      </c>
      <c r="E39" s="20">
        <v>120</v>
      </c>
      <c r="F39" s="7">
        <v>4</v>
      </c>
      <c r="G39" s="20">
        <v>4</v>
      </c>
      <c r="H39" s="7"/>
      <c r="I39" s="7">
        <v>4</v>
      </c>
      <c r="J39" s="20">
        <f t="shared" si="14"/>
        <v>38</v>
      </c>
      <c r="K39" s="20">
        <f t="shared" si="15"/>
        <v>34</v>
      </c>
      <c r="L39" s="20">
        <f t="shared" si="16"/>
        <v>17</v>
      </c>
      <c r="M39" s="20">
        <f t="shared" si="17"/>
        <v>0</v>
      </c>
      <c r="N39" s="20">
        <f t="shared" si="18"/>
        <v>17</v>
      </c>
      <c r="O39" s="20">
        <f t="shared" si="13"/>
        <v>4</v>
      </c>
      <c r="P39" s="20">
        <f t="shared" si="19"/>
        <v>82</v>
      </c>
      <c r="Q39" s="8">
        <f t="shared" si="20"/>
        <v>0.68333333333333335</v>
      </c>
      <c r="R39" s="10"/>
      <c r="S39" s="7"/>
      <c r="T39" s="7"/>
      <c r="U39" s="8"/>
      <c r="V39" s="10"/>
      <c r="W39" s="7"/>
      <c r="X39" s="7"/>
      <c r="Y39" s="8"/>
      <c r="Z39" s="10">
        <v>1</v>
      </c>
      <c r="AA39" s="20"/>
      <c r="AB39" s="20">
        <v>1</v>
      </c>
      <c r="AC39" s="8">
        <v>2</v>
      </c>
      <c r="AD39" s="10">
        <v>1</v>
      </c>
      <c r="AE39" s="20"/>
      <c r="AF39" s="20">
        <v>1</v>
      </c>
      <c r="AG39" s="8">
        <v>2</v>
      </c>
      <c r="AH39" s="11"/>
    </row>
    <row r="40" spans="1:34" x14ac:dyDescent="0.2">
      <c r="A40" s="7">
        <v>4</v>
      </c>
      <c r="B40" s="9" t="s">
        <v>74</v>
      </c>
      <c r="C40" s="9"/>
      <c r="D40" s="20">
        <v>120</v>
      </c>
      <c r="E40" s="20">
        <v>120</v>
      </c>
      <c r="F40" s="7">
        <v>4</v>
      </c>
      <c r="G40" s="20">
        <v>4</v>
      </c>
      <c r="H40" s="7"/>
      <c r="I40" s="7">
        <v>4</v>
      </c>
      <c r="J40" s="20">
        <f t="shared" si="14"/>
        <v>38</v>
      </c>
      <c r="K40" s="20">
        <f t="shared" si="15"/>
        <v>34</v>
      </c>
      <c r="L40" s="20">
        <f t="shared" si="16"/>
        <v>17</v>
      </c>
      <c r="M40" s="20">
        <f t="shared" si="17"/>
        <v>0</v>
      </c>
      <c r="N40" s="20">
        <f t="shared" si="18"/>
        <v>17</v>
      </c>
      <c r="O40" s="20">
        <f t="shared" si="13"/>
        <v>4</v>
      </c>
      <c r="P40" s="20">
        <f t="shared" si="19"/>
        <v>82</v>
      </c>
      <c r="Q40" s="8">
        <f t="shared" si="20"/>
        <v>0.68333333333333335</v>
      </c>
      <c r="R40" s="10"/>
      <c r="S40" s="7"/>
      <c r="T40" s="7"/>
      <c r="U40" s="8"/>
      <c r="V40" s="10"/>
      <c r="W40" s="7"/>
      <c r="X40" s="7"/>
      <c r="Y40" s="8"/>
      <c r="Z40" s="10">
        <v>1</v>
      </c>
      <c r="AA40" s="20"/>
      <c r="AB40" s="20">
        <v>1</v>
      </c>
      <c r="AC40" s="8">
        <v>2</v>
      </c>
      <c r="AD40" s="10">
        <v>1</v>
      </c>
      <c r="AE40" s="20"/>
      <c r="AF40" s="20">
        <v>1</v>
      </c>
      <c r="AG40" s="8">
        <v>2</v>
      </c>
      <c r="AH40" s="11"/>
    </row>
    <row r="41" spans="1:34" x14ac:dyDescent="0.2">
      <c r="A41" s="20">
        <v>5</v>
      </c>
      <c r="B41" s="9" t="s">
        <v>75</v>
      </c>
      <c r="C41" s="9"/>
      <c r="D41" s="20">
        <v>120</v>
      </c>
      <c r="E41" s="20">
        <v>120</v>
      </c>
      <c r="F41" s="20">
        <v>4</v>
      </c>
      <c r="G41" s="20">
        <v>4</v>
      </c>
      <c r="H41" s="20"/>
      <c r="I41" s="20">
        <v>4</v>
      </c>
      <c r="J41" s="20">
        <f t="shared" si="14"/>
        <v>38</v>
      </c>
      <c r="K41" s="20">
        <f t="shared" si="15"/>
        <v>34</v>
      </c>
      <c r="L41" s="20">
        <f t="shared" si="16"/>
        <v>17</v>
      </c>
      <c r="M41" s="20">
        <f t="shared" si="17"/>
        <v>0</v>
      </c>
      <c r="N41" s="20">
        <f t="shared" si="18"/>
        <v>17</v>
      </c>
      <c r="O41" s="20">
        <f t="shared" si="13"/>
        <v>4</v>
      </c>
      <c r="P41" s="20">
        <f t="shared" si="19"/>
        <v>82</v>
      </c>
      <c r="Q41" s="8">
        <f t="shared" si="20"/>
        <v>0.68333333333333335</v>
      </c>
      <c r="R41" s="10"/>
      <c r="S41" s="20"/>
      <c r="T41" s="20"/>
      <c r="U41" s="8"/>
      <c r="V41" s="10"/>
      <c r="W41" s="20"/>
      <c r="X41" s="20"/>
      <c r="Y41" s="8"/>
      <c r="Z41" s="10">
        <v>1</v>
      </c>
      <c r="AA41" s="20"/>
      <c r="AB41" s="20">
        <v>1</v>
      </c>
      <c r="AC41" s="8">
        <v>2</v>
      </c>
      <c r="AD41" s="10">
        <v>1</v>
      </c>
      <c r="AE41" s="20"/>
      <c r="AF41" s="20">
        <v>1</v>
      </c>
      <c r="AG41" s="8">
        <v>2</v>
      </c>
      <c r="AH41" s="11"/>
    </row>
    <row r="42" spans="1:34" x14ac:dyDescent="0.2">
      <c r="A42" s="7">
        <v>6</v>
      </c>
      <c r="B42" s="9" t="s">
        <v>77</v>
      </c>
      <c r="C42" s="9"/>
      <c r="D42" s="20">
        <v>120</v>
      </c>
      <c r="E42" s="20">
        <v>120</v>
      </c>
      <c r="F42" s="7">
        <v>4</v>
      </c>
      <c r="G42" s="20">
        <v>4</v>
      </c>
      <c r="H42" s="7"/>
      <c r="I42" s="7">
        <v>4</v>
      </c>
      <c r="J42" s="20">
        <f t="shared" si="14"/>
        <v>38</v>
      </c>
      <c r="K42" s="20">
        <f t="shared" si="15"/>
        <v>34</v>
      </c>
      <c r="L42" s="20">
        <f t="shared" si="16"/>
        <v>17</v>
      </c>
      <c r="M42" s="20">
        <f t="shared" si="17"/>
        <v>0</v>
      </c>
      <c r="N42" s="20">
        <f t="shared" si="18"/>
        <v>17</v>
      </c>
      <c r="O42" s="20">
        <f t="shared" si="13"/>
        <v>4</v>
      </c>
      <c r="P42" s="20">
        <f t="shared" si="19"/>
        <v>82</v>
      </c>
      <c r="Q42" s="8">
        <f t="shared" si="20"/>
        <v>0.68333333333333335</v>
      </c>
      <c r="R42" s="10"/>
      <c r="S42" s="7"/>
      <c r="T42" s="7"/>
      <c r="U42" s="8"/>
      <c r="V42" s="10"/>
      <c r="W42" s="7"/>
      <c r="X42" s="7"/>
      <c r="Y42" s="8"/>
      <c r="Z42" s="10">
        <v>1</v>
      </c>
      <c r="AA42" s="20"/>
      <c r="AB42" s="20">
        <v>1</v>
      </c>
      <c r="AC42" s="8">
        <v>2</v>
      </c>
      <c r="AD42" s="10">
        <v>1</v>
      </c>
      <c r="AE42" s="20"/>
      <c r="AF42" s="20">
        <v>1</v>
      </c>
      <c r="AG42" s="8">
        <v>2</v>
      </c>
      <c r="AH42" s="11"/>
    </row>
    <row r="43" spans="1:34" x14ac:dyDescent="0.2">
      <c r="C43" s="12" t="s">
        <v>42</v>
      </c>
      <c r="E43" s="2">
        <f>SUM(E37:E42)</f>
        <v>720</v>
      </c>
      <c r="F43" s="2">
        <f>SUM(F37:F42)</f>
        <v>24</v>
      </c>
      <c r="G43" s="2">
        <f>SUM(G37:G42)</f>
        <v>24</v>
      </c>
      <c r="J43" s="2">
        <f t="shared" ref="J43:P43" si="21">SUM(J37:J42)</f>
        <v>228</v>
      </c>
      <c r="K43" s="2">
        <f t="shared" si="21"/>
        <v>204</v>
      </c>
      <c r="L43" s="2">
        <f t="shared" si="21"/>
        <v>102</v>
      </c>
      <c r="M43" s="2">
        <f t="shared" si="21"/>
        <v>0</v>
      </c>
      <c r="N43" s="2">
        <f t="shared" si="21"/>
        <v>102</v>
      </c>
      <c r="O43" s="2">
        <f t="shared" si="21"/>
        <v>24</v>
      </c>
      <c r="P43" s="2">
        <f t="shared" si="21"/>
        <v>492</v>
      </c>
      <c r="W43" s="2" t="s">
        <v>55</v>
      </c>
    </row>
    <row r="44" spans="1:34" ht="15" x14ac:dyDescent="0.2">
      <c r="C44" s="16" t="s">
        <v>56</v>
      </c>
      <c r="D44" s="15"/>
      <c r="E44" s="15">
        <v>1800</v>
      </c>
      <c r="F44" s="15"/>
      <c r="G44" s="15">
        <f>G18+G24+G33+G43</f>
        <v>60</v>
      </c>
      <c r="H44" s="15"/>
      <c r="I44" s="15"/>
      <c r="J44" s="15">
        <v>639</v>
      </c>
      <c r="K44" s="15">
        <v>559</v>
      </c>
      <c r="L44" s="15">
        <v>262</v>
      </c>
      <c r="M44" s="15">
        <v>0</v>
      </c>
      <c r="N44" s="15">
        <v>297</v>
      </c>
      <c r="O44" s="15">
        <v>80</v>
      </c>
      <c r="P44" s="15">
        <v>1161</v>
      </c>
      <c r="Q44" s="15"/>
      <c r="R44" s="39">
        <f>U17+U22+U23+U27+U28+U29+U30+U31+U32+U37+U38+U39+U40+U41+U42</f>
        <v>20</v>
      </c>
      <c r="S44" s="24"/>
      <c r="T44" s="24"/>
      <c r="U44" s="24"/>
      <c r="V44" s="39">
        <f>Y17+Y22+Y23+Y27+Y28+Y29+Y30+Y31+Y32+Y37+Y38+Y39+Y40+Y41+Y42</f>
        <v>21</v>
      </c>
      <c r="W44" s="24"/>
      <c r="X44" s="24"/>
      <c r="Y44" s="24"/>
      <c r="Z44" s="39">
        <f>AC17+AC22+AC23+AC27+AC28+AC29+AC30+AC31+AC32+AC37+AC38+AC39+AC40+AC41+AC42</f>
        <v>20</v>
      </c>
      <c r="AA44" s="24"/>
      <c r="AB44" s="24"/>
      <c r="AC44" s="24"/>
      <c r="AD44" s="39">
        <f>AG17+AG22+AG23+AG27+AG28+AG29+AG30+AG31+AG32+AG37+AG38+AG39+AG40+AG41+AG42</f>
        <v>19</v>
      </c>
      <c r="AE44" s="24"/>
      <c r="AF44" s="24"/>
      <c r="AG44" s="24"/>
    </row>
    <row r="45" spans="1:34" ht="13.5" x14ac:dyDescent="0.25">
      <c r="B45" s="37"/>
      <c r="C45" s="38"/>
      <c r="D45" s="38"/>
      <c r="E45" s="38"/>
      <c r="F45" s="38"/>
      <c r="G45" s="38"/>
      <c r="R45" s="3" t="s">
        <v>58</v>
      </c>
      <c r="Z45" s="3" t="s">
        <v>57</v>
      </c>
    </row>
    <row r="46" spans="1:34" ht="12" x14ac:dyDescent="0.2">
      <c r="R46" s="17" t="s">
        <v>82</v>
      </c>
      <c r="Z46" s="17" t="s">
        <v>83</v>
      </c>
    </row>
    <row r="47" spans="1:34" ht="12.75" x14ac:dyDescent="0.2">
      <c r="B47" s="1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4" ht="12.75" x14ac:dyDescent="0.2">
      <c r="B48" s="18"/>
      <c r="C48" s="13" t="s">
        <v>60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61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ht="12.75" x14ac:dyDescent="0.2">
      <c r="B49" s="18"/>
      <c r="C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ht="12.75" x14ac:dyDescent="0.2">
      <c r="B50" s="18"/>
      <c r="C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ht="12.75" x14ac:dyDescent="0.2">
      <c r="B51" s="18"/>
      <c r="C51" s="13" t="s">
        <v>62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63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</sheetData>
  <mergeCells count="59">
    <mergeCell ref="AH4:AH14"/>
    <mergeCell ref="C15:D15"/>
    <mergeCell ref="B45:G45"/>
    <mergeCell ref="R44:U44"/>
    <mergeCell ref="V44:Y44"/>
    <mergeCell ref="Z44:AC44"/>
    <mergeCell ref="AD44:AG44"/>
    <mergeCell ref="Z8:Z14"/>
    <mergeCell ref="AA8:AA14"/>
    <mergeCell ref="AB8:AB14"/>
    <mergeCell ref="AC8:AC14"/>
    <mergeCell ref="AD8:AD14"/>
    <mergeCell ref="AE8:AE14"/>
    <mergeCell ref="T8:T14"/>
    <mergeCell ref="U8:U14"/>
    <mergeCell ref="AF8:AF14"/>
    <mergeCell ref="I8:I14"/>
    <mergeCell ref="D7:E7"/>
    <mergeCell ref="F7:G7"/>
    <mergeCell ref="R7:T7"/>
    <mergeCell ref="V7:X7"/>
    <mergeCell ref="D8:D14"/>
    <mergeCell ref="E8:E14"/>
    <mergeCell ref="F8:F14"/>
    <mergeCell ref="G8:G14"/>
    <mergeCell ref="H8:H14"/>
    <mergeCell ref="K9:K14"/>
    <mergeCell ref="L9:L14"/>
    <mergeCell ref="M9:M14"/>
    <mergeCell ref="N9:N14"/>
    <mergeCell ref="R8:R14"/>
    <mergeCell ref="Q8:Q14"/>
    <mergeCell ref="R4:AG4"/>
    <mergeCell ref="R5:Y5"/>
    <mergeCell ref="Z5:AG5"/>
    <mergeCell ref="J8:J14"/>
    <mergeCell ref="K8:N8"/>
    <mergeCell ref="S8:S14"/>
    <mergeCell ref="AG8:AG14"/>
    <mergeCell ref="V8:V14"/>
    <mergeCell ref="W8:W14"/>
    <mergeCell ref="X8:X14"/>
    <mergeCell ref="Y8:Y14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Z7:AB7"/>
    <mergeCell ref="AD7:AF7"/>
    <mergeCell ref="J4:O7"/>
    <mergeCell ref="O8:O14"/>
    <mergeCell ref="P4:Q7"/>
    <mergeCell ref="P8:P14"/>
  </mergeCells>
  <pageMargins left="0.27777777777777779" right="0.27777777777777779" top="0.25" bottom="0.3888888888888889" header="0.3" footer="0"/>
  <pageSetup paperSize="9" scale="85" fitToHeight="4" orientation="landscape" horizontalDpi="0" verticalDpi="0" r:id="rId1"/>
  <headerFooter>
    <oddFooter xml:space="preserve">&amp;LСформовано в ІАС "Деканат"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курс</vt:lpstr>
      <vt:lpstr>5 курс</vt:lpstr>
      <vt:lpstr>'5 курс'!Заголовки_для_печати</vt:lpstr>
      <vt:lpstr>'6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2020-02-19T11:54:42Z</cp:lastPrinted>
  <dcterms:created xsi:type="dcterms:W3CDTF">2019-10-09T12:20:10Z</dcterms:created>
  <dcterms:modified xsi:type="dcterms:W3CDTF">2020-02-19T13:56:21Z</dcterms:modified>
</cp:coreProperties>
</file>